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25" windowWidth="11850" windowHeight="6450" tabRatio="599" activeTab="0"/>
  </bookViews>
  <sheets>
    <sheet name="FÉRIAS" sheetId="1" r:id="rId1"/>
  </sheets>
  <definedNames>
    <definedName name="_xlnm.Print_Area" localSheetId="0">'FÉRIAS'!$A$1:$L$34</definedName>
  </definedNames>
  <calcPr fullCalcOnLoad="1"/>
</workbook>
</file>

<file path=xl/comments1.xml><?xml version="1.0" encoding="utf-8"?>
<comments xmlns="http://schemas.openxmlformats.org/spreadsheetml/2006/main">
  <authors>
    <author>Luiz de Carvalho</author>
  </authors>
  <commentList>
    <comment ref="A18" authorId="0">
      <text>
        <r>
          <rPr>
            <b/>
            <sz val="8"/>
            <rFont val="Tahoma"/>
            <family val="2"/>
          </rPr>
          <t>Quando existir mudanças na tabela substitua estes valores para os novos.</t>
        </r>
      </text>
    </comment>
  </commentList>
</comments>
</file>

<file path=xl/sharedStrings.xml><?xml version="1.0" encoding="utf-8"?>
<sst xmlns="http://schemas.openxmlformats.org/spreadsheetml/2006/main" count="57" uniqueCount="39">
  <si>
    <t>x</t>
  </si>
  <si>
    <t xml:space="preserve"> = </t>
  </si>
  <si>
    <t xml:space="preserve"> - </t>
  </si>
  <si>
    <t xml:space="preserve"> =</t>
  </si>
  <si>
    <t>*</t>
  </si>
  <si>
    <t>=</t>
  </si>
  <si>
    <t>-</t>
  </si>
  <si>
    <t>I N S S</t>
  </si>
  <si>
    <t>** Se seu rendimento é inferior a R$ 1.434,59, desconsidere a etapa 3</t>
  </si>
  <si>
    <t>SALÁRIO BRUTO</t>
  </si>
  <si>
    <t>CONTRIBUIÇÃO DO INSS</t>
  </si>
  <si>
    <t>DESCONTO DE DEPENDENTES</t>
  </si>
  <si>
    <t>BASE DO IR</t>
  </si>
  <si>
    <t>FATOR DA ALÍQUOTA DO IR</t>
  </si>
  <si>
    <t>TOTAL</t>
  </si>
  <si>
    <t>PARCELA DO IR A DEDUZIR</t>
  </si>
  <si>
    <t>DESCONTO DO IR</t>
  </si>
  <si>
    <t>DESCONTO DO INSS</t>
  </si>
  <si>
    <t>VALOR A RECEBER DE FÉRIAS</t>
  </si>
  <si>
    <t>QUANTIDADE DE DEPENDENTES</t>
  </si>
  <si>
    <t>1/3 CONSTITUCIONAL</t>
  </si>
  <si>
    <t>DEDUÇÃO POR DEPENDENTES</t>
  </si>
  <si>
    <t>DEDUÇÃO DO IMPOSTO DE RENDA</t>
  </si>
  <si>
    <t>VALOR A RECEBER</t>
  </si>
  <si>
    <t>VALOR</t>
  </si>
  <si>
    <t>DE</t>
  </si>
  <si>
    <t>ATÉ</t>
  </si>
  <si>
    <t>ALÍQUOTA</t>
  </si>
  <si>
    <t>PARCELA A DEDUZIR</t>
  </si>
  <si>
    <t>FÉRIAS BRUTO + 1/3</t>
  </si>
  <si>
    <t>FATOR DA ALÍQUOTA DO INSS</t>
  </si>
  <si>
    <t>ISENTO</t>
  </si>
  <si>
    <t>TETO MÁXIMO</t>
  </si>
  <si>
    <t>PREENCHA APENAS OS CAMPOS EM AMARELO PARA CALCULAR O VALOR A RECEBER EM SUAS FÉRIAS</t>
  </si>
  <si>
    <t>3 - DEDUÇÃO DO IMPOSTO DE RENDA**</t>
  </si>
  <si>
    <t>4 - VALORES QUE VOCÊ RECEBERÁ DE FÉRIAS</t>
  </si>
  <si>
    <t>2 - DEDUÇÃO DO INSS</t>
  </si>
  <si>
    <t>1 - ABONO DE FÉRIAS - FÉRIAS COM 1/3 CONSTITUCIONAL*</t>
  </si>
  <si>
    <t>CÁLCULO DE VALORES FÉRIAS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</si>
</sst>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%"/>
    <numFmt numFmtId="174" formatCode="#,##0.00;[Red]#,##0.00"/>
    <numFmt numFmtId="175" formatCode="#\ ?/4"/>
    <numFmt numFmtId="176" formatCode="0.00;[Red]0.00"/>
    <numFmt numFmtId="177" formatCode="&quot;R$&quot;\ 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2" fontId="1" fillId="33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/>
    </xf>
    <xf numFmtId="174" fontId="1" fillId="33" borderId="19" xfId="0" applyNumberFormat="1" applyFont="1" applyFill="1" applyBorder="1" applyAlignment="1">
      <alignment horizontal="center"/>
    </xf>
    <xf numFmtId="174" fontId="1" fillId="33" borderId="18" xfId="0" applyNumberFormat="1" applyFont="1" applyFill="1" applyBorder="1" applyAlignment="1">
      <alignment horizontal="center"/>
    </xf>
    <xf numFmtId="174" fontId="1" fillId="33" borderId="2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10" fontId="0" fillId="33" borderId="21" xfId="0" applyNumberFormat="1" applyFont="1" applyFill="1" applyBorder="1" applyAlignment="1">
      <alignment horizontal="center"/>
    </xf>
    <xf numFmtId="10" fontId="0" fillId="33" borderId="22" xfId="0" applyNumberFormat="1" applyFont="1" applyFill="1" applyBorder="1" applyAlignment="1">
      <alignment horizontal="center"/>
    </xf>
    <xf numFmtId="10" fontId="0" fillId="33" borderId="23" xfId="0" applyNumberFormat="1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 vertical="center" wrapText="1"/>
    </xf>
    <xf numFmtId="2" fontId="1" fillId="10" borderId="15" xfId="0" applyNumberFormat="1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4" fontId="1" fillId="10" borderId="28" xfId="0" applyNumberFormat="1" applyFont="1" applyFill="1" applyBorder="1" applyAlignment="1">
      <alignment horizontal="center" vertical="center"/>
    </xf>
    <xf numFmtId="4" fontId="1" fillId="10" borderId="15" xfId="0" applyNumberFormat="1" applyFont="1" applyFill="1" applyBorder="1" applyAlignment="1">
      <alignment horizontal="center" vertical="center"/>
    </xf>
    <xf numFmtId="4" fontId="1" fillId="10" borderId="29" xfId="0" applyNumberFormat="1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4" fontId="0" fillId="34" borderId="36" xfId="0" applyNumberFormat="1" applyFont="1" applyFill="1" applyBorder="1" applyAlignment="1">
      <alignment horizontal="center"/>
    </xf>
    <xf numFmtId="4" fontId="0" fillId="34" borderId="37" xfId="0" applyNumberFormat="1" applyFont="1" applyFill="1" applyBorder="1" applyAlignment="1">
      <alignment horizontal="center"/>
    </xf>
    <xf numFmtId="173" fontId="0" fillId="34" borderId="36" xfId="0" applyNumberFormat="1" applyFont="1" applyFill="1" applyBorder="1" applyAlignment="1">
      <alignment horizontal="center"/>
    </xf>
    <xf numFmtId="167" fontId="0" fillId="34" borderId="38" xfId="0" applyNumberFormat="1" applyFont="1" applyFill="1" applyBorder="1" applyAlignment="1">
      <alignment horizontal="center"/>
    </xf>
    <xf numFmtId="4" fontId="0" fillId="34" borderId="39" xfId="0" applyNumberFormat="1" applyFont="1" applyFill="1" applyBorder="1" applyAlignment="1">
      <alignment horizontal="center"/>
    </xf>
    <xf numFmtId="4" fontId="0" fillId="34" borderId="40" xfId="0" applyNumberFormat="1" applyFont="1" applyFill="1" applyBorder="1" applyAlignment="1">
      <alignment horizontal="center"/>
    </xf>
    <xf numFmtId="9" fontId="0" fillId="34" borderId="36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10" fontId="0" fillId="34" borderId="30" xfId="0" applyNumberFormat="1" applyFont="1" applyFill="1" applyBorder="1" applyAlignment="1">
      <alignment horizontal="center"/>
    </xf>
    <xf numFmtId="167" fontId="0" fillId="34" borderId="41" xfId="0" applyNumberFormat="1" applyFont="1" applyFill="1" applyBorder="1" applyAlignment="1">
      <alignment horizontal="center"/>
    </xf>
    <xf numFmtId="177" fontId="1" fillId="34" borderId="17" xfId="0" applyNumberFormat="1" applyFont="1" applyFill="1" applyBorder="1" applyAlignment="1">
      <alignment horizontal="right" vertical="center"/>
    </xf>
    <xf numFmtId="4" fontId="1" fillId="34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10" borderId="34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left"/>
    </xf>
    <xf numFmtId="0" fontId="1" fillId="10" borderId="29" xfId="0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0" fontId="1" fillId="10" borderId="4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4" fontId="0" fillId="33" borderId="44" xfId="0" applyNumberFormat="1" applyFont="1" applyFill="1" applyBorder="1" applyAlignment="1">
      <alignment horizontal="center"/>
    </xf>
    <xf numFmtId="4" fontId="0" fillId="33" borderId="38" xfId="0" applyNumberFormat="1" applyFont="1" applyFill="1" applyBorder="1" applyAlignment="1">
      <alignment horizontal="center"/>
    </xf>
    <xf numFmtId="0" fontId="1" fillId="10" borderId="45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1" fillId="10" borderId="13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3" xfId="0" applyFont="1" applyFill="1" applyBorder="1" applyAlignment="1">
      <alignment/>
    </xf>
    <xf numFmtId="0" fontId="1" fillId="10" borderId="29" xfId="0" applyFont="1" applyFill="1" applyBorder="1" applyAlignment="1">
      <alignment/>
    </xf>
    <xf numFmtId="0" fontId="1" fillId="10" borderId="15" xfId="0" applyFont="1" applyFill="1" applyBorder="1" applyAlignment="1">
      <alignment/>
    </xf>
    <xf numFmtId="10" fontId="1" fillId="33" borderId="12" xfId="0" applyNumberFormat="1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4" fontId="0" fillId="33" borderId="50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0" fontId="1" fillId="34" borderId="45" xfId="0" applyFont="1" applyFill="1" applyBorder="1" applyAlignment="1">
      <alignment wrapText="1"/>
    </xf>
    <xf numFmtId="0" fontId="1" fillId="34" borderId="46" xfId="0" applyFont="1" applyFill="1" applyBorder="1" applyAlignment="1">
      <alignment wrapText="1"/>
    </xf>
    <xf numFmtId="0" fontId="1" fillId="34" borderId="47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10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10" borderId="51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172" fontId="0" fillId="33" borderId="31" xfId="0" applyNumberFormat="1" applyFont="1" applyFill="1" applyBorder="1" applyAlignment="1">
      <alignment horizontal="center"/>
    </xf>
    <xf numFmtId="172" fontId="0" fillId="33" borderId="5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29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5" borderId="13" xfId="0" applyNumberFormat="1" applyFont="1" applyFill="1" applyBorder="1" applyAlignment="1">
      <alignment horizontal="center" vertical="center"/>
    </xf>
    <xf numFmtId="4" fontId="1" fillId="35" borderId="29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1.28125" style="25" customWidth="1"/>
    <col min="2" max="2" width="8.140625" style="25" bestFit="1" customWidth="1"/>
    <col min="3" max="3" width="10.57421875" style="25" customWidth="1"/>
    <col min="4" max="4" width="11.7109375" style="25" customWidth="1"/>
    <col min="5" max="5" width="2.140625" style="25" customWidth="1"/>
    <col min="6" max="6" width="10.8515625" style="25" bestFit="1" customWidth="1"/>
    <col min="7" max="7" width="2.7109375" style="25" customWidth="1"/>
    <col min="8" max="8" width="15.8515625" style="25" customWidth="1"/>
    <col min="9" max="9" width="2.7109375" style="25" customWidth="1"/>
    <col min="10" max="10" width="15.28125" style="25" customWidth="1"/>
    <col min="11" max="11" width="2.7109375" style="25" customWidth="1"/>
    <col min="12" max="12" width="18.421875" style="25" customWidth="1"/>
    <col min="13" max="13" width="2.421875" style="1" customWidth="1"/>
    <col min="14" max="14" width="3.28125" style="1" customWidth="1"/>
    <col min="15" max="16384" width="9.140625" style="1" customWidth="1"/>
  </cols>
  <sheetData>
    <row r="1" spans="1:12" ht="32.25" customHeight="1" thickBot="1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2" customHeight="1">
      <c r="A2" s="81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12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2" customHeight="1" thickBot="1">
      <c r="A4" s="22"/>
      <c r="B4" s="22"/>
      <c r="C4" s="22"/>
      <c r="D4" s="22"/>
      <c r="E4" s="22"/>
      <c r="F4" s="6"/>
      <c r="G4" s="6"/>
      <c r="H4" s="6"/>
      <c r="I4" s="6"/>
      <c r="J4" s="6"/>
      <c r="K4" s="6"/>
      <c r="L4" s="7"/>
    </row>
    <row r="5" spans="1:12" ht="12" customHeight="1" thickBot="1">
      <c r="A5" s="89" t="s">
        <v>7</v>
      </c>
      <c r="B5" s="90"/>
      <c r="C5" s="90"/>
      <c r="D5" s="91"/>
      <c r="E5" s="24"/>
      <c r="F5" s="70" t="s">
        <v>37</v>
      </c>
      <c r="G5" s="71"/>
      <c r="H5" s="71"/>
      <c r="I5" s="71"/>
      <c r="J5" s="71"/>
      <c r="K5" s="71"/>
      <c r="L5" s="72"/>
    </row>
    <row r="6" spans="1:12" ht="12" customHeight="1" thickBot="1">
      <c r="A6" s="87"/>
      <c r="B6" s="88"/>
      <c r="C6" s="88"/>
      <c r="D6" s="88"/>
      <c r="E6" s="24"/>
      <c r="F6" s="24"/>
      <c r="G6" s="24"/>
      <c r="H6" s="24"/>
      <c r="I6" s="24"/>
      <c r="J6" s="24"/>
      <c r="K6" s="24"/>
      <c r="L6" s="24"/>
    </row>
    <row r="7" spans="1:12" ht="24" customHeight="1" thickBot="1">
      <c r="A7" s="96" t="s">
        <v>24</v>
      </c>
      <c r="B7" s="97"/>
      <c r="C7" s="98"/>
      <c r="D7" s="112" t="s">
        <v>27</v>
      </c>
      <c r="E7" s="24"/>
      <c r="F7" s="77" t="s">
        <v>9</v>
      </c>
      <c r="G7" s="109"/>
      <c r="H7" s="109"/>
      <c r="I7" s="109"/>
      <c r="J7" s="77" t="s">
        <v>20</v>
      </c>
      <c r="K7" s="78"/>
      <c r="L7" s="34" t="s">
        <v>23</v>
      </c>
    </row>
    <row r="8" spans="1:12" ht="12" customHeight="1" thickBot="1">
      <c r="A8" s="33" t="s">
        <v>25</v>
      </c>
      <c r="B8" s="99" t="s">
        <v>26</v>
      </c>
      <c r="C8" s="100"/>
      <c r="D8" s="113"/>
      <c r="E8" s="24"/>
      <c r="F8" s="119">
        <v>1400</v>
      </c>
      <c r="G8" s="120"/>
      <c r="H8" s="121"/>
      <c r="I8" s="45" t="s">
        <v>4</v>
      </c>
      <c r="J8" s="8">
        <v>0.3333333333333333</v>
      </c>
      <c r="K8" s="46" t="s">
        <v>5</v>
      </c>
      <c r="L8" s="9">
        <f>F8/3</f>
        <v>466.6666666666667</v>
      </c>
    </row>
    <row r="9" spans="1:6" ht="12" customHeight="1">
      <c r="A9" s="30">
        <v>0</v>
      </c>
      <c r="B9" s="101">
        <v>0</v>
      </c>
      <c r="C9" s="102"/>
      <c r="D9" s="27">
        <v>0</v>
      </c>
      <c r="E9" s="24"/>
      <c r="F9" s="4"/>
    </row>
    <row r="10" spans="1:6" ht="12" customHeight="1">
      <c r="A10" s="31">
        <v>0</v>
      </c>
      <c r="B10" s="79">
        <v>965.67</v>
      </c>
      <c r="C10" s="80"/>
      <c r="D10" s="28">
        <v>0.08</v>
      </c>
      <c r="E10" s="24"/>
      <c r="F10" s="4"/>
    </row>
    <row r="11" spans="1:12" ht="12" customHeight="1" thickBot="1">
      <c r="A11" s="31">
        <v>965.68</v>
      </c>
      <c r="B11" s="79">
        <v>1609.45</v>
      </c>
      <c r="C11" s="80"/>
      <c r="D11" s="28">
        <v>0.09</v>
      </c>
      <c r="E11" s="24"/>
      <c r="F11" s="24"/>
      <c r="G11" s="24"/>
      <c r="H11" s="24"/>
      <c r="I11" s="24"/>
      <c r="J11" s="24"/>
      <c r="K11" s="24"/>
      <c r="L11" s="24"/>
    </row>
    <row r="12" spans="1:12" ht="12" customHeight="1" thickBot="1">
      <c r="A12" s="31">
        <v>1609.46</v>
      </c>
      <c r="B12" s="79">
        <v>3218.9</v>
      </c>
      <c r="C12" s="80"/>
      <c r="D12" s="29">
        <v>0.11</v>
      </c>
      <c r="E12" s="24"/>
      <c r="F12" s="92" t="s">
        <v>36</v>
      </c>
      <c r="G12" s="93"/>
      <c r="H12" s="93"/>
      <c r="I12" s="93"/>
      <c r="J12" s="93"/>
      <c r="K12" s="93"/>
      <c r="L12" s="94"/>
    </row>
    <row r="13" spans="1:12" ht="13.5" thickBot="1">
      <c r="A13" s="32">
        <v>3218.9</v>
      </c>
      <c r="B13" s="114" t="s">
        <v>32</v>
      </c>
      <c r="C13" s="115"/>
      <c r="D13" s="35">
        <f>A13*D12</f>
        <v>354.079</v>
      </c>
      <c r="E13" s="24"/>
      <c r="F13" s="24"/>
      <c r="G13" s="24"/>
      <c r="H13" s="24"/>
      <c r="I13" s="24"/>
      <c r="J13" s="24"/>
      <c r="K13" s="24"/>
      <c r="L13" s="24"/>
    </row>
    <row r="14" spans="1:12" ht="26.25" thickBot="1">
      <c r="A14" s="110"/>
      <c r="B14" s="110"/>
      <c r="C14" s="110"/>
      <c r="D14" s="110"/>
      <c r="E14" s="24"/>
      <c r="F14" s="77" t="s">
        <v>29</v>
      </c>
      <c r="G14" s="109"/>
      <c r="H14" s="109"/>
      <c r="I14" s="78"/>
      <c r="J14" s="77" t="s">
        <v>30</v>
      </c>
      <c r="K14" s="78"/>
      <c r="L14" s="36" t="s">
        <v>10</v>
      </c>
    </row>
    <row r="15" spans="1:12" ht="12" customHeight="1" thickBot="1">
      <c r="A15" s="89" t="s">
        <v>22</v>
      </c>
      <c r="B15" s="90"/>
      <c r="C15" s="90"/>
      <c r="D15" s="90"/>
      <c r="E15" s="24"/>
      <c r="F15" s="116">
        <f>F8+L8</f>
        <v>1866.6666666666667</v>
      </c>
      <c r="G15" s="117"/>
      <c r="H15" s="118"/>
      <c r="I15" s="12" t="s">
        <v>0</v>
      </c>
      <c r="J15" s="13">
        <f>IF(AND(F15&gt;A9,F15&lt;=B9),C9,IF(AND(F15&gt;A10,F15&lt;=B10),C10,IF(AND(F15&gt;A11,F15&lt;=B11),C11,IF(AND(F15&gt;A12,F15&lt;=B12),C12,IF(AND(F15&gt;A13),C12)))))</f>
        <v>0</v>
      </c>
      <c r="K15" s="14" t="s">
        <v>1</v>
      </c>
      <c r="L15" s="15">
        <f>IF(F15*J15&gt;=318.37,318.37,F15*J15)</f>
        <v>0</v>
      </c>
    </row>
    <row r="16" spans="1:12" ht="12" customHeight="1">
      <c r="A16" s="75" t="s">
        <v>24</v>
      </c>
      <c r="B16" s="76"/>
      <c r="C16" s="81" t="s">
        <v>27</v>
      </c>
      <c r="D16" s="73" t="s">
        <v>28</v>
      </c>
      <c r="E16" s="24"/>
      <c r="F16" s="24"/>
      <c r="G16" s="24"/>
      <c r="H16" s="24"/>
      <c r="I16" s="24"/>
      <c r="J16" s="24"/>
      <c r="K16" s="4"/>
      <c r="L16" s="4"/>
    </row>
    <row r="17" spans="1:12" ht="12" customHeight="1" thickBot="1">
      <c r="A17" s="47" t="s">
        <v>25</v>
      </c>
      <c r="B17" s="48" t="s">
        <v>26</v>
      </c>
      <c r="C17" s="84"/>
      <c r="D17" s="74"/>
      <c r="E17" s="24"/>
      <c r="F17" s="24"/>
      <c r="G17" s="24"/>
      <c r="H17" s="24"/>
      <c r="I17" s="24"/>
      <c r="J17" s="24"/>
      <c r="K17" s="4"/>
      <c r="L17" s="4"/>
    </row>
    <row r="18" spans="1:12" ht="12" customHeight="1" thickBot="1">
      <c r="A18" s="49">
        <v>0</v>
      </c>
      <c r="B18" s="50">
        <v>1434.59</v>
      </c>
      <c r="C18" s="51" t="s">
        <v>31</v>
      </c>
      <c r="D18" s="52" t="s">
        <v>31</v>
      </c>
      <c r="E18" s="24"/>
      <c r="F18" s="24"/>
      <c r="G18" s="24"/>
      <c r="H18" s="24"/>
      <c r="I18" s="24"/>
      <c r="J18" s="24"/>
      <c r="K18" s="4"/>
      <c r="L18" s="4"/>
    </row>
    <row r="19" spans="1:12" ht="12" customHeight="1" thickBot="1">
      <c r="A19" s="53">
        <v>1434.6</v>
      </c>
      <c r="B19" s="54">
        <v>2150</v>
      </c>
      <c r="C19" s="55">
        <v>0.075</v>
      </c>
      <c r="D19" s="56">
        <v>107.59</v>
      </c>
      <c r="E19" s="24"/>
      <c r="F19" s="92" t="s">
        <v>34</v>
      </c>
      <c r="G19" s="93"/>
      <c r="H19" s="93"/>
      <c r="I19" s="93"/>
      <c r="J19" s="93"/>
      <c r="K19" s="93"/>
      <c r="L19" s="94"/>
    </row>
    <row r="20" spans="1:12" ht="12" customHeight="1" thickBot="1">
      <c r="A20" s="57">
        <v>2150.01</v>
      </c>
      <c r="B20" s="58">
        <v>2866.7</v>
      </c>
      <c r="C20" s="59">
        <v>0.15</v>
      </c>
      <c r="D20" s="56">
        <v>268.84</v>
      </c>
      <c r="E20" s="24"/>
      <c r="F20" s="24"/>
      <c r="G20" s="24"/>
      <c r="H20" s="24"/>
      <c r="I20" s="24"/>
      <c r="J20" s="66"/>
      <c r="K20" s="24"/>
      <c r="L20" s="24"/>
    </row>
    <row r="21" spans="1:13" ht="12" customHeight="1" thickBot="1">
      <c r="A21" s="57">
        <v>2866.71</v>
      </c>
      <c r="B21" s="58">
        <v>3582</v>
      </c>
      <c r="C21" s="55">
        <v>0.225</v>
      </c>
      <c r="D21" s="56">
        <v>483.84</v>
      </c>
      <c r="E21" s="24"/>
      <c r="F21" s="89" t="s">
        <v>19</v>
      </c>
      <c r="G21" s="90"/>
      <c r="H21" s="90"/>
      <c r="I21" s="90"/>
      <c r="J21" s="90"/>
      <c r="K21" s="91"/>
      <c r="L21" s="44">
        <v>1</v>
      </c>
      <c r="M21" s="2"/>
    </row>
    <row r="22" spans="1:11" ht="13.5" thickBot="1">
      <c r="A22" s="60">
        <v>3582.01</v>
      </c>
      <c r="B22" s="61"/>
      <c r="C22" s="62">
        <v>0.275</v>
      </c>
      <c r="D22" s="63">
        <v>662.94</v>
      </c>
      <c r="E22" s="24"/>
      <c r="K22" s="4"/>
    </row>
    <row r="23" spans="1:12" ht="27" customHeight="1" thickBot="1">
      <c r="A23" s="77" t="s">
        <v>21</v>
      </c>
      <c r="B23" s="109"/>
      <c r="C23" s="109"/>
      <c r="D23" s="64">
        <v>144.2</v>
      </c>
      <c r="E23" s="24"/>
      <c r="F23" s="77" t="s">
        <v>9</v>
      </c>
      <c r="G23" s="109"/>
      <c r="H23" s="77" t="s">
        <v>10</v>
      </c>
      <c r="I23" s="78"/>
      <c r="J23" s="109" t="s">
        <v>11</v>
      </c>
      <c r="K23" s="78"/>
      <c r="L23" s="34" t="s">
        <v>12</v>
      </c>
    </row>
    <row r="24" spans="1:12" ht="12" customHeight="1" thickBot="1">
      <c r="A24" s="24"/>
      <c r="B24" s="24"/>
      <c r="C24" s="24"/>
      <c r="D24" s="24"/>
      <c r="E24" s="24"/>
      <c r="F24" s="10">
        <f>IF((F15)&lt;=B18,0,IF(F15&gt;=B18,F15))</f>
        <v>1866.6666666666667</v>
      </c>
      <c r="G24" s="40" t="s">
        <v>2</v>
      </c>
      <c r="H24" s="21">
        <f>IF(F24=0,0,L15)</f>
        <v>0</v>
      </c>
      <c r="I24" s="41" t="s">
        <v>2</v>
      </c>
      <c r="J24" s="11">
        <f>L21*D23</f>
        <v>144.2</v>
      </c>
      <c r="K24" s="42" t="s">
        <v>3</v>
      </c>
      <c r="L24" s="16">
        <f>F24-H24-J24</f>
        <v>1722.4666666666667</v>
      </c>
    </row>
    <row r="25" spans="1:12" ht="13.5" thickBot="1">
      <c r="A25" s="103" t="s">
        <v>8</v>
      </c>
      <c r="B25" s="104"/>
      <c r="C25" s="104"/>
      <c r="D25" s="105"/>
      <c r="E25" s="24"/>
      <c r="F25" s="24"/>
      <c r="G25" s="24"/>
      <c r="H25" s="24"/>
      <c r="I25" s="24"/>
      <c r="J25" s="24"/>
      <c r="K25" s="24"/>
      <c r="L25" s="24"/>
    </row>
    <row r="26" spans="1:12" ht="13.5" customHeight="1" thickBot="1">
      <c r="A26" s="106"/>
      <c r="B26" s="107"/>
      <c r="C26" s="107"/>
      <c r="D26" s="108"/>
      <c r="E26" s="24"/>
      <c r="F26" s="77" t="s">
        <v>12</v>
      </c>
      <c r="G26" s="109"/>
      <c r="H26" s="77" t="s">
        <v>13</v>
      </c>
      <c r="I26" s="109"/>
      <c r="J26" s="109"/>
      <c r="K26" s="78"/>
      <c r="L26" s="36" t="s">
        <v>14</v>
      </c>
    </row>
    <row r="27" spans="1:12" ht="12" customHeight="1" thickBot="1">
      <c r="A27" s="24"/>
      <c r="B27" s="24"/>
      <c r="C27" s="24"/>
      <c r="D27" s="24"/>
      <c r="E27" s="24"/>
      <c r="F27" s="17">
        <f>L24</f>
        <v>1722.4666666666667</v>
      </c>
      <c r="G27" s="37" t="s">
        <v>0</v>
      </c>
      <c r="H27" s="95">
        <f>IF(AND(F8&gt;A18,F8&lt;=B18),0,IF(AND(F8&gt;A19,F8&lt;=B19),C19,IF(AND(F8&gt;A20,F8&lt;=B20),C20,IF(AND(F8&gt;A21,F8&lt;=B21),C21,IF(AND(F8&gt;A22),C22)))))</f>
        <v>0</v>
      </c>
      <c r="I27" s="95"/>
      <c r="J27" s="95"/>
      <c r="K27" s="38" t="s">
        <v>1</v>
      </c>
      <c r="L27" s="18">
        <f>$F$27*$H$27</f>
        <v>0</v>
      </c>
    </row>
    <row r="28" spans="1:12" ht="13.5" thickBot="1">
      <c r="A28" s="24"/>
      <c r="B28" s="24"/>
      <c r="C28" s="24"/>
      <c r="D28" s="24"/>
      <c r="E28" s="24"/>
      <c r="F28" s="4"/>
      <c r="G28" s="4"/>
      <c r="H28" s="4"/>
      <c r="I28" s="4"/>
      <c r="J28" s="4"/>
      <c r="K28" s="24"/>
      <c r="L28" s="24"/>
    </row>
    <row r="29" spans="1:12" ht="13.5" thickBot="1">
      <c r="A29" s="24"/>
      <c r="B29" s="24"/>
      <c r="C29" s="24"/>
      <c r="D29" s="24"/>
      <c r="E29" s="24"/>
      <c r="F29" s="77" t="s">
        <v>14</v>
      </c>
      <c r="G29" s="109"/>
      <c r="H29" s="77" t="s">
        <v>15</v>
      </c>
      <c r="I29" s="109"/>
      <c r="J29" s="109"/>
      <c r="K29" s="78"/>
      <c r="L29" s="36" t="s">
        <v>16</v>
      </c>
    </row>
    <row r="30" spans="1:12" ht="12" customHeight="1" thickBot="1">
      <c r="A30" s="24"/>
      <c r="B30" s="24"/>
      <c r="C30" s="24"/>
      <c r="D30" s="24"/>
      <c r="E30" s="24"/>
      <c r="F30" s="19">
        <f>L27</f>
        <v>0</v>
      </c>
      <c r="G30" s="37" t="s">
        <v>2</v>
      </c>
      <c r="H30" s="111">
        <f>IF(AND(F8&gt;A18,F8&lt;=B18),0,IF(AND(F8&gt;A19,F8&lt;=B19),D19,IF(AND(F8&gt;A20,F8&lt;=B20),D20,IF(AND(F8&gt;A21,F8&lt;=B21),D21,IF(AND(F8&gt;A22),D22)))))</f>
        <v>0</v>
      </c>
      <c r="I30" s="111"/>
      <c r="J30" s="111"/>
      <c r="K30" s="43" t="s">
        <v>1</v>
      </c>
      <c r="L30" s="20">
        <f>$F$30-$H$30</f>
        <v>0</v>
      </c>
    </row>
    <row r="31" spans="1:13" ht="13.5" thickBot="1">
      <c r="A31" s="24"/>
      <c r="B31" s="24"/>
      <c r="C31" s="24"/>
      <c r="D31" s="24"/>
      <c r="E31" s="24"/>
      <c r="M31" s="3"/>
    </row>
    <row r="32" spans="1:13" ht="12" customHeight="1" thickBot="1">
      <c r="A32" s="24"/>
      <c r="B32" s="24"/>
      <c r="C32" s="24"/>
      <c r="D32" s="24"/>
      <c r="E32" s="24"/>
      <c r="F32" s="92" t="s">
        <v>35</v>
      </c>
      <c r="G32" s="93"/>
      <c r="H32" s="93"/>
      <c r="I32" s="93"/>
      <c r="J32" s="93"/>
      <c r="K32" s="93"/>
      <c r="L32" s="94"/>
      <c r="M32" s="3"/>
    </row>
    <row r="33" spans="1:12" ht="27" customHeight="1" thickBot="1">
      <c r="A33" s="24"/>
      <c r="B33" s="24"/>
      <c r="C33" s="24"/>
      <c r="D33" s="24"/>
      <c r="E33" s="24"/>
      <c r="F33" s="77" t="s">
        <v>9</v>
      </c>
      <c r="G33" s="109"/>
      <c r="H33" s="77" t="s">
        <v>17</v>
      </c>
      <c r="I33" s="78"/>
      <c r="J33" s="77" t="s">
        <v>16</v>
      </c>
      <c r="K33" s="78"/>
      <c r="L33" s="34" t="s">
        <v>18</v>
      </c>
    </row>
    <row r="34" spans="5:12" ht="13.5" thickBot="1">
      <c r="E34" s="24"/>
      <c r="F34" s="17">
        <f>F15</f>
        <v>1866.6666666666667</v>
      </c>
      <c r="G34" s="37" t="s">
        <v>6</v>
      </c>
      <c r="H34" s="23">
        <f>L15</f>
        <v>0</v>
      </c>
      <c r="I34" s="38" t="s">
        <v>6</v>
      </c>
      <c r="J34" s="17">
        <f>L30</f>
        <v>0</v>
      </c>
      <c r="K34" s="39" t="s">
        <v>5</v>
      </c>
      <c r="L34" s="65">
        <f>F34-H34-J34</f>
        <v>1866.6666666666667</v>
      </c>
    </row>
    <row r="35" ht="12.75">
      <c r="E35" s="24"/>
    </row>
    <row r="36" spans="6:12" ht="12.75">
      <c r="F36" s="5"/>
      <c r="G36" s="4"/>
      <c r="H36" s="5"/>
      <c r="I36" s="4"/>
      <c r="J36" s="5"/>
      <c r="K36" s="4"/>
      <c r="L36" s="5"/>
    </row>
    <row r="37" spans="6:12" ht="12.75">
      <c r="F37" s="4"/>
      <c r="G37" s="26"/>
      <c r="H37" s="26"/>
      <c r="I37" s="24"/>
      <c r="J37" s="4"/>
      <c r="K37" s="24"/>
      <c r="L37" s="4"/>
    </row>
    <row r="38" spans="6:12" ht="12.75">
      <c r="F38" s="4"/>
      <c r="G38" s="26"/>
      <c r="H38" s="4"/>
      <c r="I38" s="24"/>
      <c r="J38" s="4"/>
      <c r="K38" s="24"/>
      <c r="L38" s="4"/>
    </row>
  </sheetData>
  <sheetProtection/>
  <mergeCells count="42">
    <mergeCell ref="F8:H8"/>
    <mergeCell ref="F7:I7"/>
    <mergeCell ref="F15:H15"/>
    <mergeCell ref="F14:I14"/>
    <mergeCell ref="F12:L12"/>
    <mergeCell ref="F19:L19"/>
    <mergeCell ref="D7:D8"/>
    <mergeCell ref="C16:C17"/>
    <mergeCell ref="B12:C12"/>
    <mergeCell ref="B13:C13"/>
    <mergeCell ref="A23:C23"/>
    <mergeCell ref="A15:D15"/>
    <mergeCell ref="F33:G33"/>
    <mergeCell ref="H33:I33"/>
    <mergeCell ref="J33:K33"/>
    <mergeCell ref="F23:G23"/>
    <mergeCell ref="H23:I23"/>
    <mergeCell ref="J23:K23"/>
    <mergeCell ref="F26:G26"/>
    <mergeCell ref="F29:G29"/>
    <mergeCell ref="H26:K26"/>
    <mergeCell ref="H30:J30"/>
    <mergeCell ref="F32:L32"/>
    <mergeCell ref="H27:J27"/>
    <mergeCell ref="A7:C7"/>
    <mergeCell ref="B8:C8"/>
    <mergeCell ref="B9:C9"/>
    <mergeCell ref="B10:C10"/>
    <mergeCell ref="A25:D26"/>
    <mergeCell ref="F21:K21"/>
    <mergeCell ref="A14:D14"/>
    <mergeCell ref="H29:K29"/>
    <mergeCell ref="A1:L1"/>
    <mergeCell ref="F5:L5"/>
    <mergeCell ref="D16:D17"/>
    <mergeCell ref="A16:B16"/>
    <mergeCell ref="J7:K7"/>
    <mergeCell ref="B11:C11"/>
    <mergeCell ref="A2:L3"/>
    <mergeCell ref="A6:D6"/>
    <mergeCell ref="A5:D5"/>
    <mergeCell ref="J14:K14"/>
  </mergeCells>
  <printOptions/>
  <pageMargins left="0.32" right="0.31" top="0.984251969" bottom="0.984251969" header="0.492125985" footer="0.492125985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KAIO BRUNO</cp:lastModifiedBy>
  <cp:lastPrinted>2010-03-26T19:34:50Z</cp:lastPrinted>
  <dcterms:created xsi:type="dcterms:W3CDTF">2004-11-11T16:47:51Z</dcterms:created>
  <dcterms:modified xsi:type="dcterms:W3CDTF">2014-08-04T00:33:58Z</dcterms:modified>
  <cp:category/>
  <cp:version/>
  <cp:contentType/>
  <cp:contentStatus/>
</cp:coreProperties>
</file>